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andlerbruns/Desktop/"/>
    </mc:Choice>
  </mc:AlternateContent>
  <xr:revisionPtr revIDLastSave="0" documentId="8_{35DC72A2-2AEA-2D48-A636-F28EFD0A997A}" xr6:coauthVersionLast="45" xr6:coauthVersionMax="45" xr10:uidLastSave="{00000000-0000-0000-0000-000000000000}"/>
  <workbookProtection workbookPassword="CC21" lockStructure="1"/>
  <bookViews>
    <workbookView xWindow="0" yWindow="460" windowWidth="27620" windowHeight="16320" xr2:uid="{00000000-000D-0000-FFFF-FFFF00000000}"/>
  </bookViews>
  <sheets>
    <sheet name="ARHL" sheetId="10" r:id="rId1"/>
    <sheet name="ARHL2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0" l="1"/>
  <c r="G9" i="10"/>
  <c r="H9" i="10"/>
  <c r="H8" i="10"/>
  <c r="D43" i="10"/>
  <c r="F43" i="10"/>
  <c r="G43" i="10"/>
  <c r="I43" i="10"/>
  <c r="J43" i="10"/>
  <c r="L43" i="10"/>
  <c r="M43" i="10"/>
  <c r="O43" i="10"/>
  <c r="P43" i="10"/>
  <c r="C43" i="10"/>
  <c r="D42" i="10"/>
  <c r="F42" i="10"/>
  <c r="G42" i="10"/>
  <c r="I42" i="10"/>
  <c r="J42" i="10"/>
  <c r="L42" i="10"/>
  <c r="M42" i="10"/>
  <c r="O42" i="10"/>
  <c r="P42" i="10"/>
  <c r="C42" i="10"/>
  <c r="D9" i="10"/>
  <c r="D8" i="10"/>
  <c r="E9" i="10"/>
  <c r="E8" i="10"/>
  <c r="O38" i="10"/>
  <c r="P38" i="10"/>
  <c r="O39" i="10"/>
  <c r="P39" i="10"/>
  <c r="D39" i="10"/>
  <c r="F39" i="10"/>
  <c r="G39" i="10"/>
  <c r="I39" i="10"/>
  <c r="J39" i="10"/>
  <c r="L39" i="10"/>
  <c r="M39" i="10"/>
  <c r="C39" i="10"/>
  <c r="D38" i="10"/>
  <c r="F38" i="10"/>
  <c r="G38" i="10"/>
  <c r="I38" i="10"/>
  <c r="J38" i="10"/>
  <c r="L38" i="10"/>
  <c r="M38" i="10"/>
  <c r="C38" i="10"/>
</calcChain>
</file>

<file path=xl/sharedStrings.xml><?xml version="1.0" encoding="utf-8"?>
<sst xmlns="http://schemas.openxmlformats.org/spreadsheetml/2006/main" count="68" uniqueCount="35">
  <si>
    <t>95%ile</t>
  </si>
  <si>
    <t>Below are the quadratic curve fits generated by Microsoft Excel</t>
  </si>
  <si>
    <t>NB: estimates for age &lt; 25 or &gt; 74 are extrapolations,</t>
  </si>
  <si>
    <t>and should be viewed with caution.</t>
  </si>
  <si>
    <t>Enter the age (25 to 74) in cell B7 (male) or B8 (female); the 50th and 95th percentile averages will be highlighted in columns D and E.</t>
  </si>
  <si>
    <t>Better-ear PTA5123</t>
  </si>
  <si>
    <t>This calculator estimates the expected better-ear speech frequency averages (0.5, 1, 2, and 3 kHz) for a specified age and sex.</t>
  </si>
  <si>
    <t>To see how these values led to the equations for the calculator, see sheet "ARHL2"</t>
  </si>
  <si>
    <t>Age</t>
  </si>
  <si>
    <t>median</t>
  </si>
  <si>
    <t>Female</t>
  </si>
  <si>
    <t>Male</t>
  </si>
  <si>
    <t>Sex</t>
  </si>
  <si>
    <t>PTA5123</t>
  </si>
  <si>
    <t>The frequency-specific thresholds for 10-year age groups (25-35, 35-45, etc.) are shown below:</t>
  </si>
  <si>
    <t>25-34</t>
  </si>
  <si>
    <t>35-44</t>
  </si>
  <si>
    <t>45-54</t>
  </si>
  <si>
    <t>55-64</t>
  </si>
  <si>
    <t>Freq (kHz)</t>
  </si>
  <si>
    <t>Males</t>
  </si>
  <si>
    <t>Females</t>
  </si>
  <si>
    <t>AGE</t>
  </si>
  <si>
    <t>50%ile</t>
  </si>
  <si>
    <t xml:space="preserve">Male </t>
  </si>
  <si>
    <t>65-74</t>
  </si>
  <si>
    <t>This calculator has been updated to include recent NHANES data (Hoffman et al., Ear &amp; Hearing 2010; 31: 725 - 734; and 2012; 33: 437 - 440)</t>
  </si>
  <si>
    <t>The Hoffman et al. data have been incorporated into Annex B of ISO-1999.</t>
  </si>
  <si>
    <t>PTA234</t>
  </si>
  <si>
    <t>Below are the new Annex B median and 95th %ile thresholds for 10-year age groups (PTA5123):</t>
  </si>
  <si>
    <t>Here are the same percentiles for PTA234 (as used in the OSHA STS calculation)</t>
  </si>
  <si>
    <t>Better-ear PTA234</t>
  </si>
  <si>
    <t>Median</t>
  </si>
  <si>
    <t>The 2, 3, 4 kHz averages used in OSHA standard threshold shift calculations are highlighted in columns G and H.</t>
  </si>
  <si>
    <t>The results shown above in columns D, E, G, and H are based on quadratic fits to the data tabulated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</si>
</sst>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3" borderId="0" xfId="0" applyFill="1"/>
    <xf numFmtId="2" fontId="0" fillId="0" borderId="0" xfId="0" applyNumberFormat="1"/>
    <xf numFmtId="0" fontId="0" fillId="2" borderId="0" xfId="0" applyFill="1" applyProtection="1"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Hoffman et al. (2010, 2012)</a:t>
            </a:r>
          </a:p>
        </c:rich>
      </c:tx>
      <c:layout>
        <c:manualLayout>
          <c:xMode val="edge"/>
          <c:yMode val="edge"/>
          <c:x val="0.29032291931250498"/>
          <c:y val="3.2738095238095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78644230201"/>
          <c:y val="0.16369095194775399"/>
          <c:w val="0.51182862880731905"/>
          <c:h val="0.68154959992791997"/>
        </c:manualLayout>
      </c:layout>
      <c:scatterChart>
        <c:scatterStyle val="lineMarker"/>
        <c:varyColors val="0"/>
        <c:ser>
          <c:idx val="0"/>
          <c:order val="0"/>
          <c:tx>
            <c:v>Male 50%ile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forward val="5"/>
            <c:backward val="5"/>
            <c:dispRSqr val="0"/>
            <c:dispEq val="1"/>
            <c:trendlineLbl>
              <c:layout>
                <c:manualLayout>
                  <c:x val="0.42627478636932398"/>
                  <c:y val="-4.3978222870685903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</c:trendlineLbl>
          </c:trendline>
          <c:xVal>
            <c:numRef>
              <c:f>ARHL2!$C$6:$G$6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ARHL2!$C$8:$G$8</c:f>
              <c:numCache>
                <c:formatCode>General</c:formatCode>
                <c:ptCount val="5"/>
                <c:pt idx="0">
                  <c:v>4.75</c:v>
                </c:pt>
                <c:pt idx="1">
                  <c:v>7.25</c:v>
                </c:pt>
                <c:pt idx="2">
                  <c:v>11</c:v>
                </c:pt>
                <c:pt idx="3">
                  <c:v>15.25</c:v>
                </c:pt>
                <c:pt idx="4">
                  <c:v>21.75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FC41-A03C-AFD2A01E4DA6}"/>
            </c:ext>
          </c:extLst>
        </c:ser>
        <c:ser>
          <c:idx val="1"/>
          <c:order val="1"/>
          <c:tx>
            <c:v>Female 50%ile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forward val="5"/>
            <c:backward val="1"/>
            <c:dispRSqr val="0"/>
            <c:dispEq val="1"/>
            <c:trendlineLbl>
              <c:layout>
                <c:manualLayout>
                  <c:x val="0.42627478636932398"/>
                  <c:y val="5.1622741358774401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</c:trendlineLbl>
          </c:trendline>
          <c:xVal>
            <c:numRef>
              <c:f>ARHL2!$C$6:$G$6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ARHL2!$C$9:$G$9</c:f>
              <c:numCache>
                <c:formatCode>General</c:formatCode>
                <c:ptCount val="5"/>
                <c:pt idx="0">
                  <c:v>4.25</c:v>
                </c:pt>
                <c:pt idx="1">
                  <c:v>5.25</c:v>
                </c:pt>
                <c:pt idx="2">
                  <c:v>7.5</c:v>
                </c:pt>
                <c:pt idx="3">
                  <c:v>11.5</c:v>
                </c:pt>
                <c:pt idx="4">
                  <c:v>16.75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59-FC41-A03C-AFD2A01E4DA6}"/>
            </c:ext>
          </c:extLst>
        </c:ser>
        <c:ser>
          <c:idx val="2"/>
          <c:order val="2"/>
          <c:tx>
            <c:v>Male 95%ile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forward val="5"/>
            <c:backward val="5"/>
            <c:dispRSqr val="0"/>
            <c:dispEq val="1"/>
            <c:trendlineLbl>
              <c:layout>
                <c:manualLayout>
                  <c:x val="0.40714892348013698"/>
                  <c:y val="-2.3809516743659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</c:trendlineLbl>
          </c:trendline>
          <c:xVal>
            <c:numRef>
              <c:f>ARHL2!$C$6:$G$6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ARHL2!$C$11:$G$11</c:f>
              <c:numCache>
                <c:formatCode>General</c:formatCode>
                <c:ptCount val="5"/>
                <c:pt idx="0">
                  <c:v>19.75</c:v>
                </c:pt>
                <c:pt idx="1">
                  <c:v>26.5</c:v>
                </c:pt>
                <c:pt idx="2">
                  <c:v>34.5</c:v>
                </c:pt>
                <c:pt idx="3">
                  <c:v>44</c:v>
                </c:pt>
                <c:pt idx="4">
                  <c:v>51.75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59-FC41-A03C-AFD2A01E4DA6}"/>
            </c:ext>
          </c:extLst>
        </c:ser>
        <c:ser>
          <c:idx val="3"/>
          <c:order val="3"/>
          <c:tx>
            <c:v>Female 95%ile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forward val="5"/>
            <c:backward val="5"/>
            <c:dispRSqr val="0"/>
            <c:dispEq val="1"/>
            <c:trendlineLbl>
              <c:layout>
                <c:manualLayout>
                  <c:x val="0.42587010429812699"/>
                  <c:y val="-2.1164830481147901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n-US"/>
                </a:p>
              </c:txPr>
            </c:trendlineLbl>
          </c:trendline>
          <c:xVal>
            <c:numRef>
              <c:f>ARHL2!$C$6:$G$6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ARHL2!$C$12:$G$12</c:f>
              <c:numCache>
                <c:formatCode>General</c:formatCode>
                <c:ptCount val="5"/>
                <c:pt idx="0">
                  <c:v>15.75</c:v>
                </c:pt>
                <c:pt idx="1">
                  <c:v>21.5</c:v>
                </c:pt>
                <c:pt idx="2">
                  <c:v>25.75</c:v>
                </c:pt>
                <c:pt idx="3">
                  <c:v>37.25</c:v>
                </c:pt>
                <c:pt idx="4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59-FC41-A03C-AFD2A01E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314760"/>
        <c:axId val="2086320664"/>
      </c:scatterChart>
      <c:valAx>
        <c:axId val="2086314760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34193599187198398"/>
              <c:y val="0.91369305399325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86320664"/>
        <c:crosses val="autoZero"/>
        <c:crossBetween val="midCat"/>
      </c:valAx>
      <c:valAx>
        <c:axId val="2086320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PTA5123 (dB HL)</a:t>
                </a:r>
              </a:p>
            </c:rich>
          </c:tx>
          <c:layout>
            <c:manualLayout>
              <c:xMode val="edge"/>
              <c:yMode val="edge"/>
              <c:x val="2.7956989247311801E-2"/>
              <c:y val="0.35119141357330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86314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43027686055401"/>
          <c:y val="0.11904785339332601"/>
          <c:w val="0.28387130640927899"/>
          <c:h val="0.264881655418073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Male 50%ile</c:v>
          </c:tx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32691781002291098"/>
                  <c:y val="1.3229687529934701E-2"/>
                </c:manualLayout>
              </c:layout>
              <c:numFmt formatCode="General" sourceLinked="0"/>
            </c:trendlineLbl>
          </c:trendline>
          <c:xVal>
            <c:numRef>
              <c:f>ARHL2!$L$6:$P$6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ARHL2!$L$8:$P$8</c:f>
              <c:numCache>
                <c:formatCode>0.00</c:formatCode>
                <c:ptCount val="5"/>
                <c:pt idx="0">
                  <c:v>5</c:v>
                </c:pt>
                <c:pt idx="1">
                  <c:v>9.3333300000000001</c:v>
                </c:pt>
                <c:pt idx="2">
                  <c:v>15.66666</c:v>
                </c:pt>
                <c:pt idx="3">
                  <c:v>24.66666</c:v>
                </c:pt>
                <c:pt idx="4">
                  <c:v>35.66666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27-3949-8278-4299666B7242}"/>
            </c:ext>
          </c:extLst>
        </c:ser>
        <c:ser>
          <c:idx val="1"/>
          <c:order val="1"/>
          <c:tx>
            <c:v>Female 50%ile</c:v>
          </c:tx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318208496826693"/>
                  <c:y val="4.41237044274575E-2"/>
                </c:manualLayout>
              </c:layout>
              <c:numFmt formatCode="General" sourceLinked="0"/>
            </c:trendlineLbl>
          </c:trendline>
          <c:xVal>
            <c:numRef>
              <c:f>ARHL2!$L$6:$P$6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ARHL2!$L$9:$P$9</c:f>
              <c:numCache>
                <c:formatCode>0.00</c:formatCode>
                <c:ptCount val="5"/>
                <c:pt idx="0">
                  <c:v>3.3333300000000001</c:v>
                </c:pt>
                <c:pt idx="1">
                  <c:v>5.3333300000000001</c:v>
                </c:pt>
                <c:pt idx="2">
                  <c:v>8</c:v>
                </c:pt>
                <c:pt idx="3">
                  <c:v>13</c:v>
                </c:pt>
                <c:pt idx="4">
                  <c:v>21.33333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27-3949-8278-4299666B7242}"/>
            </c:ext>
          </c:extLst>
        </c:ser>
        <c:ser>
          <c:idx val="2"/>
          <c:order val="2"/>
          <c:tx>
            <c:v>Male 95%ile</c:v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1013812445685101"/>
                  <c:y val="-3.42165258539763E-3"/>
                </c:manualLayout>
              </c:layout>
              <c:numFmt formatCode="General" sourceLinked="0"/>
            </c:trendlineLbl>
          </c:trendline>
          <c:xVal>
            <c:numRef>
              <c:f>ARHL2!$L$6:$P$6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ARHL2!$L$11:$P$11</c:f>
              <c:numCache>
                <c:formatCode>0.00</c:formatCode>
                <c:ptCount val="5"/>
                <c:pt idx="0">
                  <c:v>25.33333</c:v>
                </c:pt>
                <c:pt idx="1">
                  <c:v>38.66666</c:v>
                </c:pt>
                <c:pt idx="2">
                  <c:v>52.333329999999997</c:v>
                </c:pt>
                <c:pt idx="3">
                  <c:v>62.333329999999997</c:v>
                </c:pt>
                <c:pt idx="4">
                  <c:v>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27-3949-8278-4299666B7242}"/>
            </c:ext>
          </c:extLst>
        </c:ser>
        <c:ser>
          <c:idx val="3"/>
          <c:order val="3"/>
          <c:tx>
            <c:v>Female 95%ile</c:v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12993936481184"/>
                  <c:y val="1.5446529494032199E-2"/>
                </c:manualLayout>
              </c:layout>
              <c:numFmt formatCode="General" sourceLinked="0"/>
            </c:trendlineLbl>
          </c:trendline>
          <c:xVal>
            <c:numRef>
              <c:f>ARHL2!$L$6:$P$6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ARHL2!$L$12:$P$12</c:f>
              <c:numCache>
                <c:formatCode>0.00</c:formatCode>
                <c:ptCount val="5"/>
                <c:pt idx="0">
                  <c:v>14.66666</c:v>
                </c:pt>
                <c:pt idx="1">
                  <c:v>22.33333</c:v>
                </c:pt>
                <c:pt idx="2">
                  <c:v>28.66666</c:v>
                </c:pt>
                <c:pt idx="3">
                  <c:v>43.66666</c:v>
                </c:pt>
                <c:pt idx="4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27-3949-8278-4299666B7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333192"/>
        <c:axId val="2087003512"/>
      </c:scatterChart>
      <c:valAx>
        <c:axId val="2086333192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7003512"/>
        <c:crosses val="autoZero"/>
        <c:crossBetween val="midCat"/>
      </c:valAx>
      <c:valAx>
        <c:axId val="2087003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PTA234 (dB HL)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86333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00262903183599"/>
          <c:y val="2.8746515088724001E-2"/>
          <c:w val="0.211566432102964"/>
          <c:h val="0.2882765700938100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76200</xdr:rowOff>
    </xdr:from>
    <xdr:to>
      <xdr:col>3</xdr:col>
      <xdr:colOff>76200</xdr:colOff>
      <xdr:row>32</xdr:row>
      <xdr:rowOff>101600</xdr:rowOff>
    </xdr:to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00000000-0008-0000-0000-000001A00000}"/>
            </a:ext>
          </a:extLst>
        </xdr:cNvPr>
        <xdr:cNvSpPr txBox="1">
          <a:spLocks noChangeArrowheads="1"/>
        </xdr:cNvSpPr>
      </xdr:nvSpPr>
      <xdr:spPr bwMode="auto">
        <a:xfrm>
          <a:off x="1663700" y="4800600"/>
          <a:ext cx="762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0.5             1              2              4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800100</xdr:colOff>
      <xdr:row>43</xdr:row>
      <xdr:rowOff>0</xdr:rowOff>
    </xdr:to>
    <xdr:graphicFrame macro="">
      <xdr:nvGraphicFramePr>
        <xdr:cNvPr id="41988" name="Chart 1">
          <a:extLst>
            <a:ext uri="{FF2B5EF4-FFF2-40B4-BE49-F238E27FC236}">
              <a16:creationId xmlns:a16="http://schemas.microsoft.com/office/drawing/2014/main" id="{00000000-0008-0000-0100-000004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802640</xdr:colOff>
      <xdr:row>15</xdr:row>
      <xdr:rowOff>0</xdr:rowOff>
    </xdr:from>
    <xdr:to>
      <xdr:col>16</xdr:col>
      <xdr:colOff>762000</xdr:colOff>
      <xdr:row>42</xdr:row>
      <xdr:rowOff>132080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="150" zoomScaleNormal="150" zoomScalePageLayoutView="150" workbookViewId="0">
      <selection activeCell="J9" sqref="J9"/>
    </sheetView>
  </sheetViews>
  <sheetFormatPr baseColWidth="10" defaultColWidth="8.83203125" defaultRowHeight="13" x14ac:dyDescent="0.15"/>
  <cols>
    <col min="1" max="1" width="8.83203125" customWidth="1"/>
    <col min="2" max="2" width="5.83203125" customWidth="1"/>
    <col min="3" max="3" width="7.1640625" bestFit="1" customWidth="1"/>
    <col min="4" max="4" width="6.6640625" customWidth="1"/>
    <col min="5" max="5" width="5.5" customWidth="1"/>
    <col min="6" max="6" width="7.1640625" bestFit="1" customWidth="1"/>
    <col min="7" max="7" width="7.5" customWidth="1"/>
    <col min="8" max="8" width="6" customWidth="1"/>
    <col min="9" max="9" width="7.1640625" bestFit="1" customWidth="1"/>
    <col min="10" max="10" width="6.6640625" bestFit="1" customWidth="1"/>
    <col min="11" max="11" width="1.1640625" customWidth="1"/>
    <col min="12" max="12" width="7.1640625" bestFit="1" customWidth="1"/>
    <col min="13" max="13" width="6.6640625" bestFit="1" customWidth="1"/>
    <col min="14" max="14" width="1.83203125" customWidth="1"/>
    <col min="15" max="15" width="7.1640625" bestFit="1" customWidth="1"/>
    <col min="16" max="16" width="6.6640625" bestFit="1" customWidth="1"/>
    <col min="17" max="17" width="8.83203125" customWidth="1"/>
    <col min="18" max="18" width="9" customWidth="1"/>
  </cols>
  <sheetData>
    <row r="1" spans="1:10" x14ac:dyDescent="0.15">
      <c r="A1" t="s">
        <v>6</v>
      </c>
    </row>
    <row r="2" spans="1:10" x14ac:dyDescent="0.15">
      <c r="A2" t="s">
        <v>4</v>
      </c>
    </row>
    <row r="3" spans="1:10" x14ac:dyDescent="0.15">
      <c r="A3" t="s">
        <v>33</v>
      </c>
    </row>
    <row r="4" spans="1:10" x14ac:dyDescent="0.15">
      <c r="A4" t="s">
        <v>26</v>
      </c>
    </row>
    <row r="6" spans="1:10" x14ac:dyDescent="0.15">
      <c r="D6" t="s">
        <v>5</v>
      </c>
      <c r="G6" t="s">
        <v>31</v>
      </c>
      <c r="J6" t="s">
        <v>2</v>
      </c>
    </row>
    <row r="7" spans="1:10" x14ac:dyDescent="0.15">
      <c r="A7" t="s">
        <v>12</v>
      </c>
      <c r="B7" t="s">
        <v>8</v>
      </c>
      <c r="D7" t="s">
        <v>9</v>
      </c>
      <c r="E7" t="s">
        <v>0</v>
      </c>
      <c r="G7" t="s">
        <v>32</v>
      </c>
      <c r="H7" t="s">
        <v>0</v>
      </c>
      <c r="J7" t="s">
        <v>3</v>
      </c>
    </row>
    <row r="8" spans="1:10" x14ac:dyDescent="0.15">
      <c r="A8" t="s">
        <v>11</v>
      </c>
      <c r="B8" s="10">
        <v>50</v>
      </c>
      <c r="C8" s="2"/>
      <c r="D8" s="1">
        <f>4.9643-0.1871*B8+0.0061*(B8^2)</f>
        <v>10.859300000000003</v>
      </c>
      <c r="E8" s="1">
        <f>0.3+0.565*B8+0.0025*B8^2</f>
        <v>34.799999999999997</v>
      </c>
      <c r="G8" s="8">
        <f>0.0114*B8^2-0.3762*B8+6.0191</f>
        <v>15.709100000000001</v>
      </c>
      <c r="H8" s="8">
        <f>1.15*B8-7.5667</f>
        <v>49.933299999999996</v>
      </c>
    </row>
    <row r="9" spans="1:10" x14ac:dyDescent="0.15">
      <c r="A9" t="s">
        <v>10</v>
      </c>
      <c r="B9" s="10">
        <v>50</v>
      </c>
      <c r="D9" s="1">
        <f>10.264-0.4196*B9+0.0073*(B9^2)</f>
        <v>7.5340000000000025</v>
      </c>
      <c r="E9" s="1">
        <f>2.95+0.3075*B9+0.0037*B9^2</f>
        <v>27.574999999999999</v>
      </c>
      <c r="G9" s="8">
        <f>0.0107*B9^2-0.6348*B9+13.01</f>
        <v>8.0199999999999978</v>
      </c>
      <c r="H9" s="8">
        <f>0.86*B9-11.733</f>
        <v>31.266999999999999</v>
      </c>
    </row>
    <row r="11" spans="1:10" x14ac:dyDescent="0.15">
      <c r="A11" t="s">
        <v>27</v>
      </c>
    </row>
    <row r="12" spans="1:10" x14ac:dyDescent="0.15">
      <c r="A12" t="s">
        <v>34</v>
      </c>
    </row>
    <row r="13" spans="1:10" x14ac:dyDescent="0.15">
      <c r="A13" t="s">
        <v>14</v>
      </c>
    </row>
    <row r="14" spans="1:10" x14ac:dyDescent="0.15">
      <c r="A14" t="s">
        <v>7</v>
      </c>
    </row>
    <row r="16" spans="1:10" x14ac:dyDescent="0.15">
      <c r="H16" t="s">
        <v>22</v>
      </c>
    </row>
    <row r="17" spans="1:16" x14ac:dyDescent="0.15">
      <c r="A17" t="s">
        <v>19</v>
      </c>
      <c r="C17" t="s">
        <v>15</v>
      </c>
      <c r="F17" t="s">
        <v>16</v>
      </c>
      <c r="I17" t="s">
        <v>17</v>
      </c>
      <c r="L17" t="s">
        <v>18</v>
      </c>
      <c r="O17" t="s">
        <v>25</v>
      </c>
    </row>
    <row r="18" spans="1:16" x14ac:dyDescent="0.15">
      <c r="C18" t="s">
        <v>9</v>
      </c>
      <c r="D18" t="s">
        <v>0</v>
      </c>
      <c r="F18" t="s">
        <v>9</v>
      </c>
      <c r="G18" t="s">
        <v>0</v>
      </c>
      <c r="I18" t="s">
        <v>9</v>
      </c>
      <c r="J18" t="s">
        <v>0</v>
      </c>
      <c r="L18" t="s">
        <v>9</v>
      </c>
      <c r="M18" t="s">
        <v>0</v>
      </c>
      <c r="O18" t="s">
        <v>9</v>
      </c>
      <c r="P18" t="s">
        <v>0</v>
      </c>
    </row>
    <row r="19" spans="1:16" x14ac:dyDescent="0.15">
      <c r="A19" t="s">
        <v>20</v>
      </c>
    </row>
    <row r="20" spans="1:16" x14ac:dyDescent="0.15">
      <c r="A20" s="3">
        <v>0.5</v>
      </c>
      <c r="C20" s="4">
        <v>7</v>
      </c>
      <c r="D20" s="4">
        <v>20</v>
      </c>
      <c r="E20" s="3"/>
      <c r="F20" s="4">
        <v>8</v>
      </c>
      <c r="G20" s="4">
        <v>22</v>
      </c>
      <c r="H20" s="3"/>
      <c r="I20" s="4">
        <v>10</v>
      </c>
      <c r="J20" s="4">
        <v>24</v>
      </c>
      <c r="K20" s="3"/>
      <c r="L20" s="4">
        <v>11</v>
      </c>
      <c r="M20" s="4">
        <v>29</v>
      </c>
      <c r="N20" s="3"/>
      <c r="O20" s="4">
        <v>15</v>
      </c>
      <c r="P20" s="4">
        <v>35</v>
      </c>
    </row>
    <row r="21" spans="1:16" x14ac:dyDescent="0.15">
      <c r="A21" s="3">
        <v>1</v>
      </c>
      <c r="C21" s="5">
        <v>4</v>
      </c>
      <c r="D21" s="5">
        <v>17</v>
      </c>
      <c r="E21" s="3"/>
      <c r="F21" s="5">
        <v>6</v>
      </c>
      <c r="G21" s="5">
        <v>21</v>
      </c>
      <c r="H21" s="3"/>
      <c r="I21" s="5">
        <v>9</v>
      </c>
      <c r="J21" s="5">
        <v>24</v>
      </c>
      <c r="K21" s="3"/>
      <c r="L21" s="5">
        <v>11</v>
      </c>
      <c r="M21" s="5">
        <v>32</v>
      </c>
      <c r="N21" s="3"/>
      <c r="O21" s="5">
        <v>14</v>
      </c>
      <c r="P21" s="5">
        <v>39</v>
      </c>
    </row>
    <row r="22" spans="1:16" x14ac:dyDescent="0.15">
      <c r="A22" s="3">
        <v>2</v>
      </c>
      <c r="C22" s="5">
        <v>4</v>
      </c>
      <c r="D22" s="5">
        <v>19</v>
      </c>
      <c r="E22" s="3"/>
      <c r="F22" s="5">
        <v>6</v>
      </c>
      <c r="G22" s="5">
        <v>24</v>
      </c>
      <c r="H22" s="3"/>
      <c r="I22" s="5">
        <v>10</v>
      </c>
      <c r="J22" s="5">
        <v>34</v>
      </c>
      <c r="K22" s="3"/>
      <c r="L22" s="5">
        <v>14</v>
      </c>
      <c r="M22" s="5">
        <v>50</v>
      </c>
      <c r="N22" s="3"/>
      <c r="O22" s="5">
        <v>21</v>
      </c>
      <c r="P22" s="5">
        <v>61</v>
      </c>
    </row>
    <row r="23" spans="1:16" x14ac:dyDescent="0.15">
      <c r="A23" s="3">
        <v>3</v>
      </c>
      <c r="C23" s="5">
        <v>4</v>
      </c>
      <c r="D23" s="5">
        <v>23</v>
      </c>
      <c r="E23" s="3"/>
      <c r="F23" s="5">
        <v>9</v>
      </c>
      <c r="G23" s="5">
        <v>39</v>
      </c>
      <c r="H23" s="3"/>
      <c r="I23" s="5">
        <v>15</v>
      </c>
      <c r="J23" s="5">
        <v>56</v>
      </c>
      <c r="K23" s="3"/>
      <c r="L23" s="5">
        <v>25</v>
      </c>
      <c r="M23" s="5">
        <v>65</v>
      </c>
      <c r="N23" s="3"/>
      <c r="O23" s="5">
        <v>37</v>
      </c>
      <c r="P23" s="5">
        <v>72</v>
      </c>
    </row>
    <row r="24" spans="1:16" x14ac:dyDescent="0.15">
      <c r="A24" s="3">
        <v>4</v>
      </c>
      <c r="C24" s="5">
        <v>7</v>
      </c>
      <c r="D24" s="5">
        <v>34</v>
      </c>
      <c r="E24" s="3"/>
      <c r="F24" s="5">
        <v>13</v>
      </c>
      <c r="G24" s="5">
        <v>53</v>
      </c>
      <c r="H24" s="3"/>
      <c r="I24" s="5">
        <v>22</v>
      </c>
      <c r="J24" s="5">
        <v>67</v>
      </c>
      <c r="K24" s="3"/>
      <c r="L24" s="5">
        <v>35</v>
      </c>
      <c r="M24" s="5">
        <v>72</v>
      </c>
      <c r="N24" s="3"/>
      <c r="O24" s="5">
        <v>49</v>
      </c>
      <c r="P24" s="5">
        <v>80</v>
      </c>
    </row>
    <row r="25" spans="1:16" x14ac:dyDescent="0.15">
      <c r="A25" s="3">
        <v>6</v>
      </c>
      <c r="C25" s="5">
        <v>11</v>
      </c>
      <c r="D25" s="5">
        <v>34</v>
      </c>
      <c r="E25" s="3"/>
      <c r="F25" s="5">
        <v>17</v>
      </c>
      <c r="G25" s="5">
        <v>57</v>
      </c>
      <c r="H25" s="3"/>
      <c r="I25" s="5">
        <v>25</v>
      </c>
      <c r="J25" s="5">
        <v>75</v>
      </c>
      <c r="K25" s="3"/>
      <c r="L25" s="5">
        <v>40</v>
      </c>
      <c r="M25" s="5">
        <v>79</v>
      </c>
      <c r="N25" s="3"/>
      <c r="O25" s="5">
        <v>56</v>
      </c>
      <c r="P25" s="5">
        <v>93</v>
      </c>
    </row>
    <row r="26" spans="1:16" x14ac:dyDescent="0.15">
      <c r="A26" s="3">
        <v>8</v>
      </c>
      <c r="C26" s="5">
        <v>8</v>
      </c>
      <c r="D26" s="5">
        <v>30</v>
      </c>
      <c r="E26" s="3"/>
      <c r="F26" s="5">
        <v>14</v>
      </c>
      <c r="G26" s="5">
        <v>57</v>
      </c>
      <c r="H26" s="3"/>
      <c r="I26" s="5">
        <v>23</v>
      </c>
      <c r="J26" s="5">
        <v>74</v>
      </c>
      <c r="K26" s="3"/>
      <c r="L26" s="5">
        <v>42</v>
      </c>
      <c r="M26" s="5">
        <v>84</v>
      </c>
      <c r="N26" s="3"/>
      <c r="O26" s="5">
        <v>60</v>
      </c>
      <c r="P26" s="5">
        <v>93</v>
      </c>
    </row>
    <row r="27" spans="1:16" x14ac:dyDescent="0.15">
      <c r="C27" s="6"/>
      <c r="D27" s="6"/>
      <c r="E27" s="3"/>
      <c r="F27" s="6"/>
      <c r="G27" s="6"/>
      <c r="H27" s="3"/>
      <c r="I27" s="6"/>
      <c r="J27" s="6"/>
      <c r="K27" s="3"/>
      <c r="L27" s="6"/>
      <c r="M27" s="6"/>
      <c r="N27" s="3"/>
      <c r="O27" s="3"/>
      <c r="P27" s="3"/>
    </row>
    <row r="28" spans="1:16" x14ac:dyDescent="0.15">
      <c r="A28" t="s">
        <v>21</v>
      </c>
      <c r="C28" s="3"/>
      <c r="D28" s="3"/>
      <c r="E28" s="3"/>
      <c r="F28" s="3"/>
      <c r="G28" s="3"/>
      <c r="H28" s="3"/>
      <c r="I28" s="3"/>
      <c r="J28" s="7"/>
      <c r="K28" s="3"/>
      <c r="L28" s="3"/>
      <c r="M28" s="3"/>
      <c r="N28" s="3"/>
      <c r="O28" s="3"/>
      <c r="P28" s="3"/>
    </row>
    <row r="29" spans="1:16" x14ac:dyDescent="0.15">
      <c r="A29">
        <v>0.5</v>
      </c>
      <c r="C29" s="4">
        <v>7</v>
      </c>
      <c r="D29" s="4">
        <v>20</v>
      </c>
      <c r="E29" s="3"/>
      <c r="F29" s="4">
        <v>7</v>
      </c>
      <c r="G29" s="4">
        <v>24</v>
      </c>
      <c r="H29" s="3"/>
      <c r="I29" s="4">
        <v>9</v>
      </c>
      <c r="J29" s="4">
        <v>26</v>
      </c>
      <c r="K29" s="3"/>
      <c r="L29" s="4">
        <v>13</v>
      </c>
      <c r="M29" s="4">
        <v>35</v>
      </c>
      <c r="N29" s="3"/>
      <c r="O29" s="4">
        <v>17</v>
      </c>
      <c r="P29" s="4">
        <v>44</v>
      </c>
    </row>
    <row r="30" spans="1:16" x14ac:dyDescent="0.15">
      <c r="A30">
        <v>1</v>
      </c>
      <c r="C30" s="5">
        <v>4</v>
      </c>
      <c r="D30" s="5">
        <v>15</v>
      </c>
      <c r="E30" s="3"/>
      <c r="F30" s="5">
        <v>5</v>
      </c>
      <c r="G30" s="5">
        <v>20</v>
      </c>
      <c r="H30" s="3"/>
      <c r="I30" s="5">
        <v>7</v>
      </c>
      <c r="J30" s="5">
        <v>23</v>
      </c>
      <c r="K30" s="3"/>
      <c r="L30" s="5">
        <v>10</v>
      </c>
      <c r="M30" s="5">
        <v>34</v>
      </c>
      <c r="N30" s="3"/>
      <c r="O30" s="5">
        <v>13</v>
      </c>
      <c r="P30" s="5">
        <v>37</v>
      </c>
    </row>
    <row r="31" spans="1:16" x14ac:dyDescent="0.15">
      <c r="A31">
        <v>2</v>
      </c>
      <c r="C31" s="5">
        <v>4</v>
      </c>
      <c r="D31" s="5">
        <v>14</v>
      </c>
      <c r="E31" s="3"/>
      <c r="F31" s="5">
        <v>5</v>
      </c>
      <c r="G31" s="5">
        <v>21</v>
      </c>
      <c r="H31" s="3"/>
      <c r="I31" s="5">
        <v>7</v>
      </c>
      <c r="J31" s="5">
        <v>27</v>
      </c>
      <c r="K31" s="3"/>
      <c r="L31" s="5">
        <v>11</v>
      </c>
      <c r="M31" s="5">
        <v>37</v>
      </c>
      <c r="N31" s="3"/>
      <c r="O31" s="5">
        <v>17</v>
      </c>
      <c r="P31" s="5">
        <v>40</v>
      </c>
    </row>
    <row r="32" spans="1:16" x14ac:dyDescent="0.15">
      <c r="A32">
        <v>3</v>
      </c>
      <c r="C32" s="5">
        <v>2</v>
      </c>
      <c r="D32" s="5">
        <v>14</v>
      </c>
      <c r="E32" s="3"/>
      <c r="F32" s="5">
        <v>4</v>
      </c>
      <c r="G32" s="5">
        <v>21</v>
      </c>
      <c r="H32" s="3"/>
      <c r="I32" s="5">
        <v>7</v>
      </c>
      <c r="J32" s="5">
        <v>27</v>
      </c>
      <c r="K32" s="3"/>
      <c r="L32" s="5">
        <v>12</v>
      </c>
      <c r="M32" s="5">
        <v>43</v>
      </c>
      <c r="N32" s="3"/>
      <c r="O32" s="5">
        <v>20</v>
      </c>
      <c r="P32" s="5">
        <v>47</v>
      </c>
    </row>
    <row r="33" spans="1:16" x14ac:dyDescent="0.15">
      <c r="A33">
        <v>4</v>
      </c>
      <c r="C33" s="5">
        <v>4</v>
      </c>
      <c r="D33" s="5">
        <v>16</v>
      </c>
      <c r="E33" s="3"/>
      <c r="F33" s="5">
        <v>7</v>
      </c>
      <c r="G33" s="5">
        <v>25</v>
      </c>
      <c r="H33" s="3"/>
      <c r="I33" s="5">
        <v>10</v>
      </c>
      <c r="J33" s="5">
        <v>32</v>
      </c>
      <c r="K33" s="3"/>
      <c r="L33" s="5">
        <v>16</v>
      </c>
      <c r="M33" s="5">
        <v>51</v>
      </c>
      <c r="N33" s="3"/>
      <c r="O33" s="5">
        <v>27</v>
      </c>
      <c r="P33" s="5">
        <v>54</v>
      </c>
    </row>
    <row r="34" spans="1:16" x14ac:dyDescent="0.15">
      <c r="A34">
        <v>6</v>
      </c>
      <c r="C34" s="5">
        <v>10</v>
      </c>
      <c r="D34" s="5">
        <v>26</v>
      </c>
      <c r="E34" s="3"/>
      <c r="F34" s="5">
        <v>12</v>
      </c>
      <c r="G34" s="5">
        <v>31</v>
      </c>
      <c r="H34" s="3"/>
      <c r="I34" s="5">
        <v>17</v>
      </c>
      <c r="J34" s="5">
        <v>40</v>
      </c>
      <c r="K34" s="3"/>
      <c r="L34" s="5">
        <v>24</v>
      </c>
      <c r="M34" s="5">
        <v>58</v>
      </c>
      <c r="N34" s="3"/>
      <c r="O34" s="5">
        <v>37</v>
      </c>
      <c r="P34" s="5">
        <v>66</v>
      </c>
    </row>
    <row r="35" spans="1:16" x14ac:dyDescent="0.15">
      <c r="A35">
        <v>8</v>
      </c>
      <c r="C35" s="5">
        <v>7</v>
      </c>
      <c r="D35" s="5">
        <v>22</v>
      </c>
      <c r="E35" s="3"/>
      <c r="F35" s="5">
        <v>10</v>
      </c>
      <c r="G35" s="5">
        <v>31</v>
      </c>
      <c r="H35" s="3"/>
      <c r="I35" s="5">
        <v>16</v>
      </c>
      <c r="J35" s="5">
        <v>48</v>
      </c>
      <c r="K35" s="3"/>
      <c r="L35" s="5">
        <v>26</v>
      </c>
      <c r="M35" s="5">
        <v>66</v>
      </c>
      <c r="N35" s="3"/>
      <c r="O35" s="5">
        <v>48</v>
      </c>
      <c r="P35" s="5">
        <v>81</v>
      </c>
    </row>
    <row r="37" spans="1:16" x14ac:dyDescent="0.15">
      <c r="A37" t="s">
        <v>13</v>
      </c>
    </row>
    <row r="38" spans="1:16" x14ac:dyDescent="0.15">
      <c r="A38" t="s">
        <v>11</v>
      </c>
      <c r="C38">
        <f>(C20+C21+C22+C23)/4</f>
        <v>4.75</v>
      </c>
      <c r="D38">
        <f t="shared" ref="D38:M38" si="0">(D20+D21+D22+D23)/4</f>
        <v>19.75</v>
      </c>
      <c r="F38">
        <f t="shared" si="0"/>
        <v>7.25</v>
      </c>
      <c r="G38">
        <f t="shared" si="0"/>
        <v>26.5</v>
      </c>
      <c r="I38">
        <f t="shared" si="0"/>
        <v>11</v>
      </c>
      <c r="J38">
        <f t="shared" si="0"/>
        <v>34.5</v>
      </c>
      <c r="L38">
        <f t="shared" si="0"/>
        <v>15.25</v>
      </c>
      <c r="M38">
        <f t="shared" si="0"/>
        <v>44</v>
      </c>
      <c r="O38">
        <f>(O20+O21+O22+O23)/4</f>
        <v>21.75</v>
      </c>
      <c r="P38">
        <f>(P20+P21+P22+P23)/4</f>
        <v>51.75</v>
      </c>
    </row>
    <row r="39" spans="1:16" x14ac:dyDescent="0.15">
      <c r="A39" t="s">
        <v>10</v>
      </c>
      <c r="C39">
        <f>(C29+C30+C31+C32)/4</f>
        <v>4.25</v>
      </c>
      <c r="D39">
        <f t="shared" ref="D39:M39" si="1">(D29+D30+D31+D32)/4</f>
        <v>15.75</v>
      </c>
      <c r="F39">
        <f t="shared" si="1"/>
        <v>5.25</v>
      </c>
      <c r="G39">
        <f t="shared" si="1"/>
        <v>21.5</v>
      </c>
      <c r="I39">
        <f t="shared" si="1"/>
        <v>7.5</v>
      </c>
      <c r="J39">
        <f t="shared" si="1"/>
        <v>25.75</v>
      </c>
      <c r="L39">
        <f t="shared" si="1"/>
        <v>11.5</v>
      </c>
      <c r="M39">
        <f t="shared" si="1"/>
        <v>37.25</v>
      </c>
      <c r="O39">
        <f>(O29+O30+O31+O32)/4</f>
        <v>16.75</v>
      </c>
      <c r="P39">
        <f>(P29+P30+P31+P32)/4</f>
        <v>42</v>
      </c>
    </row>
    <row r="41" spans="1:16" x14ac:dyDescent="0.15">
      <c r="A41" t="s">
        <v>28</v>
      </c>
    </row>
    <row r="42" spans="1:16" x14ac:dyDescent="0.15">
      <c r="A42" t="s">
        <v>11</v>
      </c>
      <c r="C42" s="9">
        <f>AVERAGE(C22:C24)</f>
        <v>5</v>
      </c>
      <c r="D42" s="9">
        <f t="shared" ref="D42:P42" si="2">AVERAGE(D22:D24)</f>
        <v>25.333333333333332</v>
      </c>
      <c r="E42" s="9"/>
      <c r="F42" s="9">
        <f t="shared" si="2"/>
        <v>9.3333333333333339</v>
      </c>
      <c r="G42" s="9">
        <f t="shared" si="2"/>
        <v>38.666666666666664</v>
      </c>
      <c r="H42" s="9"/>
      <c r="I42" s="9">
        <f t="shared" si="2"/>
        <v>15.666666666666666</v>
      </c>
      <c r="J42" s="9">
        <f t="shared" si="2"/>
        <v>52.333333333333336</v>
      </c>
      <c r="L42" s="9">
        <f t="shared" si="2"/>
        <v>24.666666666666668</v>
      </c>
      <c r="M42" s="9">
        <f t="shared" si="2"/>
        <v>62.333333333333336</v>
      </c>
      <c r="O42" s="9">
        <f t="shared" si="2"/>
        <v>35.666666666666664</v>
      </c>
      <c r="P42" s="9">
        <f t="shared" si="2"/>
        <v>71</v>
      </c>
    </row>
    <row r="43" spans="1:16" x14ac:dyDescent="0.15">
      <c r="A43" t="s">
        <v>10</v>
      </c>
      <c r="C43" s="9">
        <f>AVERAGE(C31:C33)</f>
        <v>3.3333333333333335</v>
      </c>
      <c r="D43" s="9">
        <f t="shared" ref="D43:P43" si="3">AVERAGE(D31:D33)</f>
        <v>14.666666666666666</v>
      </c>
      <c r="E43" s="9"/>
      <c r="F43" s="9">
        <f t="shared" si="3"/>
        <v>5.333333333333333</v>
      </c>
      <c r="G43" s="9">
        <f t="shared" si="3"/>
        <v>22.333333333333332</v>
      </c>
      <c r="H43" s="9"/>
      <c r="I43" s="9">
        <f t="shared" si="3"/>
        <v>8</v>
      </c>
      <c r="J43" s="9">
        <f t="shared" si="3"/>
        <v>28.666666666666668</v>
      </c>
      <c r="L43" s="9">
        <f t="shared" si="3"/>
        <v>13</v>
      </c>
      <c r="M43" s="9">
        <f t="shared" si="3"/>
        <v>43.666666666666664</v>
      </c>
      <c r="O43" s="9">
        <f t="shared" si="3"/>
        <v>21.333333333333332</v>
      </c>
      <c r="P43" s="9">
        <f t="shared" si="3"/>
        <v>47</v>
      </c>
    </row>
  </sheetData>
  <sheetProtection password="CC21" sheet="1" objects="1" scenarios="1"/>
  <phoneticPr fontId="0" type="noConversion"/>
  <pageMargins left="0.75" right="0.75" top="1" bottom="1" header="0.5" footer="0.5"/>
  <pageSetup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4"/>
  <sheetViews>
    <sheetView zoomScale="125" zoomScaleNormal="125" zoomScalePageLayoutView="125" workbookViewId="0">
      <selection activeCell="R15" sqref="R15"/>
    </sheetView>
  </sheetViews>
  <sheetFormatPr baseColWidth="10" defaultRowHeight="13" x14ac:dyDescent="0.15"/>
  <cols>
    <col min="2" max="2" width="2" customWidth="1"/>
    <col min="9" max="9" width="2.83203125" customWidth="1"/>
    <col min="11" max="11" width="2.33203125" customWidth="1"/>
  </cols>
  <sheetData>
    <row r="3" spans="1:17" x14ac:dyDescent="0.15">
      <c r="A3" t="s">
        <v>29</v>
      </c>
      <c r="J3" t="s">
        <v>30</v>
      </c>
    </row>
    <row r="5" spans="1:17" x14ac:dyDescent="0.15">
      <c r="C5" t="s">
        <v>22</v>
      </c>
      <c r="L5" t="s">
        <v>22</v>
      </c>
    </row>
    <row r="6" spans="1:17" x14ac:dyDescent="0.15">
      <c r="C6">
        <v>30</v>
      </c>
      <c r="D6">
        <v>40</v>
      </c>
      <c r="E6">
        <v>50</v>
      </c>
      <c r="F6">
        <v>60</v>
      </c>
      <c r="G6">
        <v>70</v>
      </c>
      <c r="L6">
        <v>30</v>
      </c>
      <c r="M6">
        <v>40</v>
      </c>
      <c r="N6">
        <v>50</v>
      </c>
      <c r="O6">
        <v>60</v>
      </c>
      <c r="P6">
        <v>70</v>
      </c>
    </row>
    <row r="7" spans="1:17" x14ac:dyDescent="0.15">
      <c r="A7" t="s">
        <v>13</v>
      </c>
      <c r="J7" t="s">
        <v>28</v>
      </c>
    </row>
    <row r="8" spans="1:17" x14ac:dyDescent="0.15">
      <c r="A8" t="s">
        <v>11</v>
      </c>
      <c r="C8">
        <v>4.75</v>
      </c>
      <c r="D8">
        <v>7.25</v>
      </c>
      <c r="E8">
        <v>11</v>
      </c>
      <c r="F8">
        <v>15.25</v>
      </c>
      <c r="G8">
        <v>21.75</v>
      </c>
      <c r="H8" t="s">
        <v>23</v>
      </c>
      <c r="J8" t="s">
        <v>11</v>
      </c>
      <c r="L8" s="9">
        <v>5</v>
      </c>
      <c r="M8" s="9">
        <v>9.3333300000000001</v>
      </c>
      <c r="N8" s="9">
        <v>15.66666</v>
      </c>
      <c r="O8" s="9">
        <v>24.66666</v>
      </c>
      <c r="P8" s="9">
        <v>35.66666</v>
      </c>
      <c r="Q8" t="s">
        <v>23</v>
      </c>
    </row>
    <row r="9" spans="1:17" x14ac:dyDescent="0.15">
      <c r="A9" t="s">
        <v>10</v>
      </c>
      <c r="C9">
        <v>4.25</v>
      </c>
      <c r="D9">
        <v>5.25</v>
      </c>
      <c r="E9">
        <v>7.5</v>
      </c>
      <c r="F9">
        <v>11.5</v>
      </c>
      <c r="G9">
        <v>16.75</v>
      </c>
      <c r="H9" t="s">
        <v>23</v>
      </c>
      <c r="J9" t="s">
        <v>10</v>
      </c>
      <c r="L9" s="9">
        <v>3.3333300000000001</v>
      </c>
      <c r="M9" s="9">
        <v>5.3333300000000001</v>
      </c>
      <c r="N9" s="9">
        <v>8</v>
      </c>
      <c r="O9" s="9">
        <v>13</v>
      </c>
      <c r="P9" s="9">
        <v>21.33333</v>
      </c>
      <c r="Q9" t="s">
        <v>23</v>
      </c>
    </row>
    <row r="10" spans="1:17" x14ac:dyDescent="0.15">
      <c r="L10" s="9"/>
      <c r="M10" s="9"/>
      <c r="N10" s="9"/>
      <c r="O10" s="9"/>
      <c r="P10" s="9"/>
    </row>
    <row r="11" spans="1:17" x14ac:dyDescent="0.15">
      <c r="A11" t="s">
        <v>24</v>
      </c>
      <c r="C11">
        <v>19.75</v>
      </c>
      <c r="D11">
        <v>26.5</v>
      </c>
      <c r="E11">
        <v>34.5</v>
      </c>
      <c r="F11">
        <v>44</v>
      </c>
      <c r="G11">
        <v>51.75</v>
      </c>
      <c r="H11" t="s">
        <v>0</v>
      </c>
      <c r="J11" t="s">
        <v>24</v>
      </c>
      <c r="L11" s="9">
        <v>25.33333</v>
      </c>
      <c r="M11" s="9">
        <v>38.66666</v>
      </c>
      <c r="N11" s="9">
        <v>52.333329999999997</v>
      </c>
      <c r="O11" s="9">
        <v>62.333329999999997</v>
      </c>
      <c r="P11" s="9">
        <v>71</v>
      </c>
      <c r="Q11" t="s">
        <v>0</v>
      </c>
    </row>
    <row r="12" spans="1:17" x14ac:dyDescent="0.15">
      <c r="A12" t="s">
        <v>10</v>
      </c>
      <c r="C12">
        <v>15.75</v>
      </c>
      <c r="D12">
        <v>21.5</v>
      </c>
      <c r="E12">
        <v>25.75</v>
      </c>
      <c r="F12">
        <v>37.25</v>
      </c>
      <c r="G12">
        <v>42</v>
      </c>
      <c r="H12" t="s">
        <v>0</v>
      </c>
      <c r="J12" t="s">
        <v>10</v>
      </c>
      <c r="L12" s="9">
        <v>14.66666</v>
      </c>
      <c r="M12" s="9">
        <v>22.33333</v>
      </c>
      <c r="N12" s="9">
        <v>28.66666</v>
      </c>
      <c r="O12" s="9">
        <v>43.66666</v>
      </c>
      <c r="P12" s="9">
        <v>47</v>
      </c>
      <c r="Q12" t="s">
        <v>0</v>
      </c>
    </row>
    <row r="14" spans="1:17" x14ac:dyDescent="0.15">
      <c r="A14" t="s">
        <v>1</v>
      </c>
    </row>
  </sheetData>
  <sheetProtection password="CC21" sheet="1" objects="1" scenario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ARHL</vt:lpstr>
      <vt:lpstr>ARHL2</vt:lpstr>
    </vt:vector>
  </TitlesOfParts>
  <Company> dobie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Dobie</dc:creator>
  <cp:lastModifiedBy>Microsoft Office User</cp:lastModifiedBy>
  <cp:lastPrinted>2006-08-27T21:03:50Z</cp:lastPrinted>
  <dcterms:created xsi:type="dcterms:W3CDTF">2005-10-24T17:36:52Z</dcterms:created>
  <dcterms:modified xsi:type="dcterms:W3CDTF">2019-11-21T21:52:44Z</dcterms:modified>
</cp:coreProperties>
</file>